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ICIOS ADMINISTRATIVOS\CONTRATACION\CONTRATACION 2017\CONTRATOS\INVITACIONES PUBLICAS\2) INVI-PU-02-2017  - SOA\TRASLADO  EVALUACION\"/>
    </mc:Choice>
  </mc:AlternateContent>
  <bookViews>
    <workbookView xWindow="0" yWindow="30" windowWidth="12390" windowHeight="9315"/>
  </bookViews>
  <sheets>
    <sheet name="FINA. HABILITANTES" sheetId="1" r:id="rId1"/>
  </sheets>
  <definedNames>
    <definedName name="_xlnm.Print_Area" localSheetId="0">'FINA. HABILITANTES'!$A$1:$I$43</definedName>
  </definedNames>
  <calcPr calcId="171027"/>
</workbook>
</file>

<file path=xl/calcChain.xml><?xml version="1.0" encoding="utf-8"?>
<calcChain xmlns="http://schemas.openxmlformats.org/spreadsheetml/2006/main">
  <c r="D30" i="1" l="1"/>
  <c r="D27" i="1"/>
  <c r="H32" i="1"/>
  <c r="F32" i="1"/>
  <c r="F26" i="1" l="1"/>
  <c r="D32" i="1" l="1"/>
  <c r="D33" i="1" s="1"/>
  <c r="D26" i="1"/>
  <c r="D29" i="1"/>
  <c r="B32" i="1"/>
  <c r="B29" i="1"/>
  <c r="B26" i="1"/>
  <c r="H26" i="1"/>
</calcChain>
</file>

<file path=xl/sharedStrings.xml><?xml version="1.0" encoding="utf-8"?>
<sst xmlns="http://schemas.openxmlformats.org/spreadsheetml/2006/main" count="118" uniqueCount="50">
  <si>
    <t>CUMPLE</t>
  </si>
  <si>
    <t>SI</t>
  </si>
  <si>
    <t>NO</t>
  </si>
  <si>
    <t>X</t>
  </si>
  <si>
    <t>FOGACOOP</t>
  </si>
  <si>
    <t>NIT 830.053.319-2</t>
  </si>
  <si>
    <t>FONDO DE GARANTÍAS DE ENTIDADES COOPERATIVAS</t>
  </si>
  <si>
    <t>ÍTEM</t>
  </si>
  <si>
    <t>MANAGEMENT QUALITY</t>
  </si>
  <si>
    <t>CONSULTORIA SOA U.T.</t>
  </si>
  <si>
    <t>IT SYNERGY</t>
  </si>
  <si>
    <t>REQUERIMIENTOS FINANCIEROS HABILITANTES PARTE GENERAL</t>
  </si>
  <si>
    <t>BALANCE GENERAL CON SUS NOTAS CORRESPONDIENTES AL 31 DE DICIEMBRE DE 2015 Y 2016.</t>
  </si>
  <si>
    <t>ESTADO DE PÉRDIDAS Y GANANCIAS CON SUS NOTAS CORRESPONDIENTES CON CORTE A 31 DE DICIEMBRE  DE 2015 Y 2016</t>
  </si>
  <si>
    <t>ESTADOS FINANCIEROS FIRMADOS POR EL REPRESENTANTE LEGAL Y EL CONTADOR PÚBLICO</t>
  </si>
  <si>
    <t>CERTIFICADO DE VIGENCIA EXPEDIDO POR LA JUNTA CENTRAL DEL CONTADORES DEL CONTADOR</t>
  </si>
  <si>
    <t>REQUERIMIENTOS FINANCIEROS HABILITANTES (particulares)</t>
  </si>
  <si>
    <t>BALANCE GENERAL Y EL ESTADO DE GANANCIAS Y PÉRDIDAS COMPARATIVOS CON SUS NOTAS CORRESPONDIENTES DE 2015, 2016 FIRMADOS POR EL REPRESENTANTE LEGAL Y EL CONTADOR PÚBLICO, CON EL DICTAMEN DEL REVISOR FISCAL.</t>
  </si>
  <si>
    <t>BALANCE GENERAL Y EL ESTADO DE GANANCIAS Y PÉRDIDAS COMPARATIVOS CON SUS NOTAS CORRESPONDIENTES 2015 - 2016, FIRMADOS POR EL REPRESENTANTE LEGAL Y EL CONTADOR PÚBLICO, CON EL DICTAMEN DEL REVISOR FISCAL</t>
  </si>
  <si>
    <t>BALANCE GENERAL Y EL ESTADO DE GANANCIAS Y PÉRDIDAS DE PRUEBA AL 30 DE SEPTIEMBRE DE 2017, SUSCRITO TAMBIÉN POR EL REPRESENTANTE LEGAL Y EL CONTADOR PÚBLICO.</t>
  </si>
  <si>
    <t>NO DEBEN EVIDENCIAR PÉRDIDAS AL CIERRE DE LOS DOS (2) ÚLTIMOS EJERCICIOS ANUALES</t>
  </si>
  <si>
    <t>DEBEN POSEER UN CAPITAL DE TRABAJO (ACTIVO CORRIENTE MENOS PASIVO CORRIENTE) AL 31 DE DICIEMBRE DE 2016 NO INFERIOR AL 100% DEL MONTO DEL CONTRATO PREVISTO POR FOGACOOP</t>
  </si>
  <si>
    <t>DEBEN POSEER UN CAPITAL DE TRABAJO (ACTIVO CORRIENTE MENOS PASIVO CORRIENTE) AL 30 DE SEPTIEMBRE DE 2017, NO INFERIOR AL 50% DEL CONTRATO PREVISTO POR FOGACOOP</t>
  </si>
  <si>
    <t>EL NIVEL DE ENDEUDAMIENTO DE LA ENTIDAD (PASIVO TOTAL DIVIDIDO EL ACTIVO TOTAL) AL 30 DE SEPTIEMBRE DE 2017, NO DEBE SER SUPERIOR AL 70%.</t>
  </si>
  <si>
    <t>LOS INGRESOS DE LOS DOS (2) ÚLTIMOS EJERCICIOS ANUALES NO DEBEN SER INFERIORES AL 50% DEL VALOR DE LA OFERTA ECONÓMICA PRESENTADA.</t>
  </si>
  <si>
    <t>NO SE DEBEN EVIDENCIAR PROBLEMAS DE REVELACIÓN CONTABLE EN LA INFORMACIÓN DE ESTADOS FINANCIEROS REPORTADOS.</t>
  </si>
  <si>
    <t>FOTOCOPIA TARJETA PROFESIONAL DEL CONTADOR Y CERTIFICADO DE VIGENCIA EXPEDIDO POR LA JUNTA CENTRAL DEL CONTADORES DEL CONTADOR.</t>
  </si>
  <si>
    <t>FOTOCOPIA DE LA TARJETA PROFESIONAL DEL REVISOR FISCAL Y CERTIFICADO DE VIGENCIA EXPEDIDO POR LA JUNTA CENTRAL DEL CONTADORES DEL REVISOR FISCAL.</t>
  </si>
  <si>
    <t>CAPITAL DE TRABAJO</t>
  </si>
  <si>
    <t>ENDEUDAMIENTO</t>
  </si>
  <si>
    <t>INGRESOS 2015-2016</t>
  </si>
  <si>
    <t>REQUERIMIENTOS FINANCIEROS HABILITANTES CIFRAS EN $ MILLONES</t>
  </si>
  <si>
    <t>SOAIN SOFTWARE 25%</t>
  </si>
  <si>
    <t>GLOBAL TECHNOLOGY  75%</t>
  </si>
  <si>
    <t>$8.773-$10.032</t>
  </si>
  <si>
    <t>$2.561-$4.134</t>
  </si>
  <si>
    <t>$22.378-$22.914</t>
  </si>
  <si>
    <t>$2.970-$2.034</t>
  </si>
  <si>
    <t>$5,082</t>
  </si>
  <si>
    <t>MONTO DEL CONTRATO</t>
  </si>
  <si>
    <t>$765</t>
  </si>
  <si>
    <t>LA FIRMA IT SYNERGY PRESENTA PÉRDIDAS EN EL CIERRE DEL AÑO 2016 POR LO QUE NO CUMPLE UNO DE LOS REQUISITOS.</t>
  </si>
  <si>
    <t>$247.8</t>
  </si>
  <si>
    <t>RESULTADOS DEL EJERCICIO 2015-2016</t>
  </si>
  <si>
    <t>$626-$(183)</t>
  </si>
  <si>
    <t>$44-$206</t>
  </si>
  <si>
    <t>$498-$757</t>
  </si>
  <si>
    <t>$35-$17</t>
  </si>
  <si>
    <t>$382-$572</t>
  </si>
  <si>
    <t>INVITACIÓN PUBLICA  INV-PUB-02-2017-SOA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</si>
</sst>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#,##0.00_ ;[Red]\-#,##0.00\ "/>
    <numFmt numFmtId="166" formatCode="_ * #,##0_ ;_ * \-#,##0_ ;_ * &quot;-&quot;??_ ;_ @_ "/>
    <numFmt numFmtId="167" formatCode="[$$-2C0A]\ #,##0"/>
  </numFmts>
  <fonts count="7" x14ac:knownFonts="1">
    <font>
      <sz val="10"/>
      <name val="Arial"/>
    </font>
    <font>
      <sz val="10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b/>
      <sz val="24"/>
      <name val="Times New Roman"/>
      <family val="1"/>
    </font>
    <font>
      <sz val="8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3" fillId="0" borderId="1" xfId="0" applyFont="1" applyFill="1" applyBorder="1" applyAlignment="1">
      <alignment horizontal="center"/>
    </xf>
    <xf numFmtId="165" fontId="3" fillId="0" borderId="0" xfId="0" applyNumberFormat="1" applyFont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6" xfId="0" applyFont="1" applyFill="1" applyBorder="1" applyAlignment="1">
      <alignment wrapText="1"/>
    </xf>
    <xf numFmtId="0" fontId="3" fillId="0" borderId="6" xfId="0" applyFont="1" applyBorder="1" applyAlignment="1">
      <alignment wrapText="1"/>
    </xf>
    <xf numFmtId="0" fontId="6" fillId="0" borderId="0" xfId="0" applyFont="1" applyAlignment="1">
      <alignment vertical="center"/>
    </xf>
    <xf numFmtId="0" fontId="3" fillId="0" borderId="12" xfId="0" applyFont="1" applyBorder="1" applyAlignment="1">
      <alignment wrapText="1"/>
    </xf>
    <xf numFmtId="0" fontId="3" fillId="0" borderId="5" xfId="0" applyFont="1" applyBorder="1" applyAlignment="1">
      <alignment wrapText="1"/>
    </xf>
    <xf numFmtId="166" fontId="3" fillId="0" borderId="0" xfId="0" applyNumberFormat="1" applyFont="1"/>
    <xf numFmtId="0" fontId="3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9" fontId="3" fillId="0" borderId="6" xfId="3" applyFont="1" applyFill="1" applyBorder="1" applyAlignment="1">
      <alignment horizontal="center"/>
    </xf>
    <xf numFmtId="9" fontId="3" fillId="0" borderId="22" xfId="3" applyFont="1" applyFill="1" applyBorder="1" applyAlignment="1">
      <alignment horizontal="center"/>
    </xf>
    <xf numFmtId="0" fontId="3" fillId="0" borderId="28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9" xfId="0" applyFont="1" applyFill="1" applyBorder="1" applyAlignment="1">
      <alignment vertical="top" wrapText="1"/>
    </xf>
    <xf numFmtId="0" fontId="3" fillId="0" borderId="17" xfId="0" applyFont="1" applyFill="1" applyBorder="1" applyAlignment="1"/>
    <xf numFmtId="9" fontId="3" fillId="0" borderId="25" xfId="3" applyFont="1" applyFill="1" applyBorder="1" applyAlignment="1">
      <alignment horizontal="center" vertical="center" wrapText="1"/>
    </xf>
    <xf numFmtId="9" fontId="3" fillId="0" borderId="26" xfId="3" applyFont="1" applyFill="1" applyBorder="1" applyAlignment="1">
      <alignment horizontal="center" vertical="center" wrapText="1"/>
    </xf>
    <xf numFmtId="9" fontId="3" fillId="0" borderId="5" xfId="3" applyFont="1" applyFill="1" applyBorder="1" applyAlignment="1">
      <alignment horizontal="center" vertical="center" wrapText="1"/>
    </xf>
    <xf numFmtId="9" fontId="3" fillId="0" borderId="27" xfId="3" applyFont="1" applyFill="1" applyBorder="1" applyAlignment="1">
      <alignment horizontal="center" vertical="center" wrapText="1"/>
    </xf>
    <xf numFmtId="9" fontId="3" fillId="0" borderId="14" xfId="3" applyFont="1" applyFill="1" applyBorder="1" applyAlignment="1">
      <alignment horizont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7" fontId="3" fillId="0" borderId="6" xfId="3" applyNumberFormat="1" applyFont="1" applyFill="1" applyBorder="1" applyAlignment="1">
      <alignment horizontal="center"/>
    </xf>
    <xf numFmtId="167" fontId="3" fillId="0" borderId="22" xfId="3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167" fontId="3" fillId="0" borderId="25" xfId="3" applyNumberFormat="1" applyFont="1" applyFill="1" applyBorder="1" applyAlignment="1">
      <alignment horizontal="center" vertical="center"/>
    </xf>
    <xf numFmtId="167" fontId="3" fillId="0" borderId="26" xfId="3" applyNumberFormat="1" applyFont="1" applyFill="1" applyBorder="1" applyAlignment="1">
      <alignment horizontal="center" vertical="center"/>
    </xf>
    <xf numFmtId="167" fontId="3" fillId="0" borderId="5" xfId="3" applyNumberFormat="1" applyFont="1" applyFill="1" applyBorder="1" applyAlignment="1">
      <alignment horizontal="center" vertical="center"/>
    </xf>
    <xf numFmtId="167" fontId="3" fillId="0" borderId="27" xfId="3" applyNumberFormat="1" applyFont="1" applyFill="1" applyBorder="1" applyAlignment="1">
      <alignment horizontal="center" vertical="center"/>
    </xf>
    <xf numFmtId="167" fontId="3" fillId="0" borderId="14" xfId="3" applyNumberFormat="1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0" fontId="5" fillId="3" borderId="0" xfId="2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2" borderId="1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166" fontId="3" fillId="0" borderId="25" xfId="1" applyNumberFormat="1" applyFont="1" applyFill="1" applyBorder="1" applyAlignment="1">
      <alignment horizontal="center" vertical="center" wrapText="1"/>
    </xf>
    <xf numFmtId="166" fontId="3" fillId="0" borderId="26" xfId="1" applyNumberFormat="1" applyFont="1" applyFill="1" applyBorder="1" applyAlignment="1">
      <alignment horizontal="center" vertical="center" wrapText="1"/>
    </xf>
    <xf numFmtId="166" fontId="3" fillId="0" borderId="5" xfId="1" applyNumberFormat="1" applyFont="1" applyFill="1" applyBorder="1" applyAlignment="1">
      <alignment horizontal="center" vertical="center" wrapText="1"/>
    </xf>
    <xf numFmtId="166" fontId="3" fillId="0" borderId="27" xfId="1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167" fontId="3" fillId="4" borderId="6" xfId="3" applyNumberFormat="1" applyFont="1" applyFill="1" applyBorder="1" applyAlignment="1">
      <alignment horizontal="center"/>
    </xf>
    <xf numFmtId="167" fontId="3" fillId="4" borderId="22" xfId="3" applyNumberFormat="1" applyFont="1" applyFill="1" applyBorder="1" applyAlignment="1">
      <alignment horizontal="center"/>
    </xf>
    <xf numFmtId="167" fontId="3" fillId="4" borderId="14" xfId="3" applyNumberFormat="1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_CALIFICACION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workbookViewId="0">
      <selection activeCell="D23" sqref="D23:G23"/>
    </sheetView>
  </sheetViews>
  <sheetFormatPr baseColWidth="10" defaultRowHeight="13.5" x14ac:dyDescent="0.2"/>
  <cols>
    <col min="1" max="1" width="85.42578125" style="1" customWidth="1"/>
    <col min="2" max="6" width="8.28515625" style="1" customWidth="1"/>
    <col min="7" max="7" width="11" style="1" customWidth="1"/>
    <col min="8" max="8" width="9.140625" style="1" customWidth="1"/>
    <col min="9" max="9" width="9.28515625" style="1" customWidth="1"/>
    <col min="10" max="10" width="14.28515625" style="1" bestFit="1" customWidth="1"/>
    <col min="11" max="11" width="15.85546875" style="1" bestFit="1" customWidth="1"/>
    <col min="12" max="12" width="14.28515625" style="1" bestFit="1" customWidth="1"/>
    <col min="13" max="16384" width="11.42578125" style="1"/>
  </cols>
  <sheetData>
    <row r="1" spans="1:9" ht="30" x14ac:dyDescent="0.4">
      <c r="A1" s="52" t="s">
        <v>4</v>
      </c>
      <c r="B1" s="52"/>
      <c r="C1" s="52"/>
      <c r="D1" s="52"/>
      <c r="E1" s="52"/>
      <c r="F1" s="52"/>
      <c r="G1" s="52"/>
      <c r="H1" s="52"/>
      <c r="I1" s="52"/>
    </row>
    <row r="2" spans="1:9" x14ac:dyDescent="0.2">
      <c r="A2" s="53" t="s">
        <v>6</v>
      </c>
      <c r="B2" s="53"/>
      <c r="C2" s="53"/>
      <c r="D2" s="53"/>
      <c r="E2" s="53"/>
      <c r="F2" s="53"/>
      <c r="G2" s="53"/>
      <c r="H2" s="53"/>
      <c r="I2" s="53"/>
    </row>
    <row r="3" spans="1:9" x14ac:dyDescent="0.2">
      <c r="A3" s="53" t="s">
        <v>5</v>
      </c>
      <c r="B3" s="53"/>
      <c r="C3" s="53"/>
      <c r="D3" s="53"/>
      <c r="E3" s="53"/>
      <c r="F3" s="53"/>
      <c r="G3" s="53"/>
      <c r="H3" s="53"/>
      <c r="I3" s="53"/>
    </row>
    <row r="5" spans="1:9" x14ac:dyDescent="0.2">
      <c r="A5" s="54" t="s">
        <v>49</v>
      </c>
      <c r="B5" s="54"/>
      <c r="C5" s="54"/>
      <c r="D5" s="54"/>
      <c r="E5" s="54"/>
      <c r="F5" s="54"/>
      <c r="G5" s="54"/>
      <c r="H5" s="54"/>
      <c r="I5" s="54"/>
    </row>
    <row r="6" spans="1:9" x14ac:dyDescent="0.2">
      <c r="A6" s="54" t="s">
        <v>31</v>
      </c>
      <c r="B6" s="54"/>
      <c r="C6" s="54"/>
      <c r="D6" s="54"/>
      <c r="E6" s="54"/>
      <c r="F6" s="54"/>
      <c r="G6" s="54"/>
      <c r="H6" s="54"/>
      <c r="I6" s="54"/>
    </row>
    <row r="7" spans="1:9" ht="14.25" thickBot="1" x14ac:dyDescent="0.25">
      <c r="C7"/>
      <c r="D7"/>
      <c r="E7"/>
      <c r="F7"/>
      <c r="G7"/>
    </row>
    <row r="8" spans="1:9" ht="18.600000000000001" customHeight="1" thickBot="1" x14ac:dyDescent="0.25">
      <c r="A8" s="55" t="s">
        <v>7</v>
      </c>
      <c r="B8" s="39" t="s">
        <v>8</v>
      </c>
      <c r="C8" s="40"/>
      <c r="D8" s="36" t="s">
        <v>9</v>
      </c>
      <c r="E8" s="37"/>
      <c r="F8" s="37"/>
      <c r="G8" s="38"/>
      <c r="H8" s="39" t="s">
        <v>10</v>
      </c>
      <c r="I8" s="40"/>
    </row>
    <row r="9" spans="1:9" ht="44.25" customHeight="1" thickBot="1" x14ac:dyDescent="0.25">
      <c r="A9" s="56"/>
      <c r="B9" s="41"/>
      <c r="C9" s="42"/>
      <c r="D9" s="36" t="s">
        <v>32</v>
      </c>
      <c r="E9" s="38"/>
      <c r="F9" s="36" t="s">
        <v>33</v>
      </c>
      <c r="G9" s="38"/>
      <c r="H9" s="41"/>
      <c r="I9" s="42"/>
    </row>
    <row r="10" spans="1:9" ht="14.25" thickBot="1" x14ac:dyDescent="0.25">
      <c r="A10" s="57"/>
      <c r="B10" s="32" t="s">
        <v>0</v>
      </c>
      <c r="C10" s="32"/>
      <c r="D10" s="32" t="s">
        <v>0</v>
      </c>
      <c r="E10" s="32"/>
      <c r="F10" s="32" t="s">
        <v>0</v>
      </c>
      <c r="G10" s="32"/>
      <c r="H10" s="32" t="s">
        <v>0</v>
      </c>
      <c r="I10" s="32"/>
    </row>
    <row r="11" spans="1:9" ht="14.25" thickBot="1" x14ac:dyDescent="0.25">
      <c r="A11" s="58"/>
      <c r="B11" s="6" t="s">
        <v>1</v>
      </c>
      <c r="C11" s="6" t="s">
        <v>2</v>
      </c>
      <c r="D11" s="6" t="s">
        <v>1</v>
      </c>
      <c r="E11" s="6" t="s">
        <v>2</v>
      </c>
      <c r="F11" s="6" t="s">
        <v>1</v>
      </c>
      <c r="G11" s="6" t="s">
        <v>2</v>
      </c>
      <c r="H11" s="6" t="s">
        <v>1</v>
      </c>
      <c r="I11" s="6" t="s">
        <v>2</v>
      </c>
    </row>
    <row r="12" spans="1:9" ht="14.25" thickBot="1" x14ac:dyDescent="0.25">
      <c r="A12" s="33" t="s">
        <v>11</v>
      </c>
      <c r="B12" s="34"/>
      <c r="C12" s="34"/>
      <c r="D12" s="34"/>
      <c r="E12" s="34"/>
      <c r="F12" s="34"/>
      <c r="G12" s="34"/>
      <c r="H12" s="34"/>
      <c r="I12" s="35"/>
    </row>
    <row r="13" spans="1:9" ht="27" x14ac:dyDescent="0.2">
      <c r="A13" s="15" t="s">
        <v>12</v>
      </c>
      <c r="B13" s="5" t="s">
        <v>3</v>
      </c>
      <c r="C13" s="7"/>
      <c r="D13" s="5" t="s">
        <v>3</v>
      </c>
      <c r="E13" s="9"/>
      <c r="F13" s="5" t="s">
        <v>3</v>
      </c>
      <c r="G13" s="8"/>
      <c r="H13" s="5" t="s">
        <v>3</v>
      </c>
      <c r="I13" s="8"/>
    </row>
    <row r="14" spans="1:9" ht="27" x14ac:dyDescent="0.2">
      <c r="A14" s="15" t="s">
        <v>13</v>
      </c>
      <c r="B14" s="5" t="s">
        <v>3</v>
      </c>
      <c r="C14" s="7"/>
      <c r="D14" s="5" t="s">
        <v>3</v>
      </c>
      <c r="E14" s="9"/>
      <c r="F14" s="5" t="s">
        <v>3</v>
      </c>
      <c r="G14" s="8"/>
      <c r="H14" s="5" t="s">
        <v>3</v>
      </c>
      <c r="I14" s="8"/>
    </row>
    <row r="15" spans="1:9" ht="27" x14ac:dyDescent="0.2">
      <c r="A15" s="15" t="s">
        <v>14</v>
      </c>
      <c r="B15" s="5" t="s">
        <v>3</v>
      </c>
      <c r="C15" s="7"/>
      <c r="D15" s="5" t="s">
        <v>3</v>
      </c>
      <c r="E15" s="9"/>
      <c r="F15" s="5" t="s">
        <v>3</v>
      </c>
      <c r="G15" s="8"/>
      <c r="H15" s="5" t="s">
        <v>3</v>
      </c>
      <c r="I15" s="8"/>
    </row>
    <row r="16" spans="1:9" ht="27.75" thickBot="1" x14ac:dyDescent="0.25">
      <c r="A16" s="15" t="s">
        <v>15</v>
      </c>
      <c r="B16" s="5" t="s">
        <v>3</v>
      </c>
      <c r="C16" s="7"/>
      <c r="D16" s="5" t="s">
        <v>3</v>
      </c>
      <c r="E16" s="9"/>
      <c r="F16" s="5" t="s">
        <v>3</v>
      </c>
      <c r="G16" s="8"/>
      <c r="H16" s="5" t="s">
        <v>3</v>
      </c>
      <c r="I16" s="8"/>
    </row>
    <row r="17" spans="1:10" ht="14.25" thickBot="1" x14ac:dyDescent="0.25">
      <c r="A17" s="33" t="s">
        <v>16</v>
      </c>
      <c r="B17" s="34"/>
      <c r="C17" s="34"/>
      <c r="D17" s="34"/>
      <c r="E17" s="34"/>
      <c r="F17" s="34"/>
      <c r="G17" s="34"/>
      <c r="H17" s="34"/>
      <c r="I17" s="35"/>
    </row>
    <row r="18" spans="1:10" ht="40.5" customHeight="1" x14ac:dyDescent="0.2">
      <c r="A18" s="11" t="s">
        <v>17</v>
      </c>
      <c r="B18" s="4" t="s">
        <v>3</v>
      </c>
      <c r="C18" s="2"/>
      <c r="D18" s="4" t="s">
        <v>3</v>
      </c>
      <c r="E18" s="10"/>
      <c r="F18" s="4" t="s">
        <v>3</v>
      </c>
      <c r="G18" s="2"/>
      <c r="H18" s="4" t="s">
        <v>3</v>
      </c>
      <c r="I18" s="2"/>
    </row>
    <row r="19" spans="1:10" ht="40.5" x14ac:dyDescent="0.2">
      <c r="A19" s="11" t="s">
        <v>18</v>
      </c>
      <c r="B19" s="4" t="s">
        <v>3</v>
      </c>
      <c r="C19" s="2"/>
      <c r="D19" s="4" t="s">
        <v>3</v>
      </c>
      <c r="E19" s="10"/>
      <c r="F19" s="4" t="s">
        <v>3</v>
      </c>
      <c r="G19" s="2"/>
      <c r="H19" s="4" t="s">
        <v>3</v>
      </c>
      <c r="I19" s="2"/>
    </row>
    <row r="20" spans="1:10" ht="41.25" customHeight="1" x14ac:dyDescent="0.2">
      <c r="A20" s="11" t="s">
        <v>19</v>
      </c>
      <c r="B20" s="4" t="s">
        <v>3</v>
      </c>
      <c r="C20" s="2"/>
      <c r="D20" s="4" t="s">
        <v>3</v>
      </c>
      <c r="E20" s="10"/>
      <c r="F20" s="4" t="s">
        <v>3</v>
      </c>
      <c r="G20" s="2"/>
      <c r="H20" s="4" t="s">
        <v>3</v>
      </c>
      <c r="I20" s="2"/>
    </row>
    <row r="21" spans="1:10" ht="27" x14ac:dyDescent="0.2">
      <c r="A21" s="12" t="s">
        <v>20</v>
      </c>
      <c r="B21" s="4" t="s">
        <v>3</v>
      </c>
      <c r="C21" s="2"/>
      <c r="D21" s="4" t="s">
        <v>3</v>
      </c>
      <c r="E21" s="10"/>
      <c r="F21" s="4" t="s">
        <v>3</v>
      </c>
      <c r="G21" s="2"/>
      <c r="H21" s="4"/>
      <c r="I21" s="2" t="s">
        <v>3</v>
      </c>
    </row>
    <row r="22" spans="1:10" x14ac:dyDescent="0.2">
      <c r="A22" s="12" t="s">
        <v>43</v>
      </c>
      <c r="B22" s="65" t="s">
        <v>45</v>
      </c>
      <c r="C22" s="66"/>
      <c r="D22" s="45" t="s">
        <v>47</v>
      </c>
      <c r="E22" s="46"/>
      <c r="F22" s="45" t="s">
        <v>46</v>
      </c>
      <c r="G22" s="46"/>
      <c r="H22" s="65" t="s">
        <v>44</v>
      </c>
      <c r="I22" s="66"/>
    </row>
    <row r="23" spans="1:10" x14ac:dyDescent="0.2">
      <c r="A23" s="12"/>
      <c r="B23" s="67"/>
      <c r="C23" s="68"/>
      <c r="D23" s="69" t="s">
        <v>48</v>
      </c>
      <c r="E23" s="70"/>
      <c r="F23" s="70"/>
      <c r="G23" s="71"/>
      <c r="H23" s="67"/>
      <c r="I23" s="68"/>
    </row>
    <row r="24" spans="1:10" ht="40.5" x14ac:dyDescent="0.2">
      <c r="A24" s="12" t="s">
        <v>21</v>
      </c>
      <c r="B24" s="4" t="s">
        <v>3</v>
      </c>
      <c r="C24" s="2"/>
      <c r="D24" s="4" t="s">
        <v>3</v>
      </c>
      <c r="E24" s="10"/>
      <c r="F24" s="4"/>
      <c r="G24" s="2"/>
      <c r="H24" s="4" t="s">
        <v>3</v>
      </c>
      <c r="I24" s="2"/>
      <c r="J24" s="3"/>
    </row>
    <row r="25" spans="1:10" x14ac:dyDescent="0.2">
      <c r="A25" s="12" t="s">
        <v>39</v>
      </c>
      <c r="B25" s="72">
        <v>265</v>
      </c>
      <c r="C25" s="73"/>
      <c r="D25" s="72">
        <v>263</v>
      </c>
      <c r="E25" s="74"/>
      <c r="F25" s="74"/>
      <c r="G25" s="73"/>
      <c r="H25" s="43" t="s">
        <v>42</v>
      </c>
      <c r="I25" s="44"/>
      <c r="J25" s="3"/>
    </row>
    <row r="26" spans="1:10" x14ac:dyDescent="0.2">
      <c r="A26" s="59" t="s">
        <v>28</v>
      </c>
      <c r="B26" s="47">
        <f>2816.596-1175.1197</f>
        <v>1641.4763</v>
      </c>
      <c r="C26" s="48"/>
      <c r="D26" s="43">
        <f>9598-7981</f>
        <v>1617</v>
      </c>
      <c r="E26" s="44"/>
      <c r="F26" s="43">
        <f>15516-10231</f>
        <v>5285</v>
      </c>
      <c r="G26" s="44"/>
      <c r="H26" s="47">
        <f>(1308189347-353160144)/1000000</f>
        <v>955.02920300000005</v>
      </c>
      <c r="I26" s="48"/>
      <c r="J26" s="3"/>
    </row>
    <row r="27" spans="1:10" x14ac:dyDescent="0.2">
      <c r="A27" s="60"/>
      <c r="B27" s="49"/>
      <c r="C27" s="50"/>
      <c r="D27" s="43">
        <f>+(1617*0.25)+(5285*0.75)</f>
        <v>4368</v>
      </c>
      <c r="E27" s="51"/>
      <c r="F27" s="51"/>
      <c r="G27" s="44"/>
      <c r="H27" s="49"/>
      <c r="I27" s="50"/>
      <c r="J27" s="3"/>
    </row>
    <row r="28" spans="1:10" ht="40.5" x14ac:dyDescent="0.2">
      <c r="A28" s="12" t="s">
        <v>22</v>
      </c>
      <c r="B28" s="4" t="s">
        <v>3</v>
      </c>
      <c r="C28" s="2"/>
      <c r="D28" s="4" t="s">
        <v>3</v>
      </c>
      <c r="E28" s="10"/>
      <c r="F28" s="4" t="s">
        <v>3</v>
      </c>
      <c r="G28" s="2"/>
      <c r="H28" s="4"/>
      <c r="I28" s="2" t="s">
        <v>3</v>
      </c>
      <c r="J28" s="3"/>
    </row>
    <row r="29" spans="1:10" x14ac:dyDescent="0.2">
      <c r="A29" s="59" t="s">
        <v>28</v>
      </c>
      <c r="B29" s="47">
        <f>611.78+2716.288-538.289-195.6-222.79-16.418</f>
        <v>2354.9710000000005</v>
      </c>
      <c r="C29" s="48"/>
      <c r="D29" s="43">
        <f>7005-4879</f>
        <v>2126</v>
      </c>
      <c r="E29" s="44"/>
      <c r="F29" s="45" t="s">
        <v>38</v>
      </c>
      <c r="G29" s="46"/>
      <c r="H29" s="61" t="s">
        <v>40</v>
      </c>
      <c r="I29" s="62"/>
      <c r="J29" s="3"/>
    </row>
    <row r="30" spans="1:10" x14ac:dyDescent="0.2">
      <c r="A30" s="60"/>
      <c r="B30" s="49"/>
      <c r="C30" s="50"/>
      <c r="D30" s="43">
        <f>+(2126*0.25)+(5082*0.75)</f>
        <v>4343</v>
      </c>
      <c r="E30" s="51"/>
      <c r="F30" s="51"/>
      <c r="G30" s="44"/>
      <c r="H30" s="63"/>
      <c r="I30" s="64"/>
      <c r="J30" s="3"/>
    </row>
    <row r="31" spans="1:10" ht="27" x14ac:dyDescent="0.2">
      <c r="A31" s="12" t="s">
        <v>23</v>
      </c>
      <c r="B31" s="4" t="s">
        <v>3</v>
      </c>
      <c r="C31" s="2"/>
      <c r="D31" s="4" t="s">
        <v>3</v>
      </c>
      <c r="E31" s="10"/>
      <c r="F31" s="4" t="s">
        <v>3</v>
      </c>
      <c r="G31" s="2"/>
      <c r="H31" s="4"/>
      <c r="I31" s="2" t="s">
        <v>3</v>
      </c>
      <c r="J31" s="3"/>
    </row>
    <row r="32" spans="1:10" x14ac:dyDescent="0.2">
      <c r="A32" s="30" t="s">
        <v>29</v>
      </c>
      <c r="B32" s="25">
        <f>1235762720.92/3536862708.13</f>
        <v>0.34939516257711034</v>
      </c>
      <c r="C32" s="26"/>
      <c r="D32" s="19">
        <f>4879946908/7063068982</f>
        <v>0.69091027150327777</v>
      </c>
      <c r="E32" s="20"/>
      <c r="F32" s="19">
        <f>7996836164/14731490044</f>
        <v>0.54283960007542054</v>
      </c>
      <c r="G32" s="20"/>
      <c r="H32" s="25">
        <f>747257714/1344522756</f>
        <v>0.5557791496390263</v>
      </c>
      <c r="I32" s="26"/>
      <c r="J32" s="3"/>
    </row>
    <row r="33" spans="1:10" x14ac:dyDescent="0.2">
      <c r="A33" s="31"/>
      <c r="B33" s="27"/>
      <c r="C33" s="28"/>
      <c r="D33" s="19">
        <f>+(D32*0.25)+(F32*0.75)</f>
        <v>0.57985726793238479</v>
      </c>
      <c r="E33" s="29"/>
      <c r="F33" s="29"/>
      <c r="G33" s="20"/>
      <c r="H33" s="27"/>
      <c r="I33" s="28"/>
      <c r="J33" s="3"/>
    </row>
    <row r="34" spans="1:10" ht="27" x14ac:dyDescent="0.2">
      <c r="A34" s="12" t="s">
        <v>24</v>
      </c>
      <c r="B34" s="4" t="s">
        <v>3</v>
      </c>
      <c r="C34" s="2"/>
      <c r="D34" s="4" t="s">
        <v>3</v>
      </c>
      <c r="E34" s="10"/>
      <c r="F34" s="4" t="s">
        <v>3</v>
      </c>
      <c r="G34" s="2"/>
      <c r="H34" s="4" t="s">
        <v>3</v>
      </c>
      <c r="I34" s="2"/>
      <c r="J34" s="3"/>
    </row>
    <row r="35" spans="1:10" x14ac:dyDescent="0.2">
      <c r="A35" s="12" t="s">
        <v>30</v>
      </c>
      <c r="B35" s="19" t="s">
        <v>35</v>
      </c>
      <c r="C35" s="20"/>
      <c r="D35" s="19" t="s">
        <v>34</v>
      </c>
      <c r="E35" s="20"/>
      <c r="F35" s="19" t="s">
        <v>36</v>
      </c>
      <c r="G35" s="20"/>
      <c r="H35" s="19" t="s">
        <v>37</v>
      </c>
      <c r="I35" s="20"/>
      <c r="J35" s="3"/>
    </row>
    <row r="36" spans="1:10" ht="27" x14ac:dyDescent="0.2">
      <c r="A36" s="12" t="s">
        <v>25</v>
      </c>
      <c r="B36" s="4" t="s">
        <v>3</v>
      </c>
      <c r="C36" s="2"/>
      <c r="D36" s="4" t="s">
        <v>3</v>
      </c>
      <c r="E36" s="10"/>
      <c r="F36" s="4" t="s">
        <v>3</v>
      </c>
      <c r="G36" s="2"/>
      <c r="H36" s="4" t="s">
        <v>3</v>
      </c>
      <c r="I36" s="2"/>
      <c r="J36" s="3"/>
    </row>
    <row r="37" spans="1:10" ht="27" x14ac:dyDescent="0.2">
      <c r="A37" s="12" t="s">
        <v>26</v>
      </c>
      <c r="B37" s="4" t="s">
        <v>3</v>
      </c>
      <c r="C37" s="2"/>
      <c r="D37" s="4" t="s">
        <v>3</v>
      </c>
      <c r="E37" s="10"/>
      <c r="F37" s="4" t="s">
        <v>3</v>
      </c>
      <c r="G37" s="2"/>
      <c r="H37" s="4" t="s">
        <v>3</v>
      </c>
      <c r="I37" s="2"/>
      <c r="J37" s="3"/>
    </row>
    <row r="38" spans="1:10" ht="41.25" thickBot="1" x14ac:dyDescent="0.25">
      <c r="A38" s="14" t="s">
        <v>27</v>
      </c>
      <c r="B38" s="4" t="s">
        <v>3</v>
      </c>
      <c r="C38" s="2"/>
      <c r="D38" s="4" t="s">
        <v>3</v>
      </c>
      <c r="E38" s="10"/>
      <c r="F38" s="4" t="s">
        <v>3</v>
      </c>
      <c r="G38" s="2"/>
      <c r="H38" s="4" t="s">
        <v>3</v>
      </c>
      <c r="I38" s="2"/>
      <c r="J38" s="3"/>
    </row>
    <row r="39" spans="1:10" x14ac:dyDescent="0.2">
      <c r="A39" s="24"/>
      <c r="B39" s="24"/>
      <c r="C39" s="24"/>
      <c r="D39" s="24"/>
      <c r="E39" s="24"/>
      <c r="F39" s="24"/>
      <c r="G39" s="24"/>
      <c r="H39" s="24"/>
      <c r="I39" s="24"/>
    </row>
    <row r="40" spans="1:10" hidden="1" x14ac:dyDescent="0.2"/>
    <row r="41" spans="1:10" ht="20.25" customHeight="1" x14ac:dyDescent="0.2"/>
    <row r="42" spans="1:10" ht="23.25" customHeight="1" x14ac:dyDescent="0.2">
      <c r="A42" s="21" t="s">
        <v>41</v>
      </c>
      <c r="B42" s="22"/>
      <c r="C42" s="22"/>
      <c r="D42" s="22"/>
      <c r="E42" s="22"/>
      <c r="F42" s="22"/>
      <c r="G42" s="22"/>
      <c r="H42" s="22"/>
      <c r="I42" s="23"/>
    </row>
    <row r="43" spans="1:10" ht="18.75" customHeight="1" x14ac:dyDescent="0.2">
      <c r="A43" s="17"/>
      <c r="B43" s="18"/>
      <c r="C43" s="18"/>
      <c r="D43" s="18"/>
      <c r="E43" s="18"/>
      <c r="F43" s="18"/>
      <c r="G43" s="18"/>
      <c r="H43" s="18"/>
      <c r="I43" s="18"/>
    </row>
    <row r="44" spans="1:10" ht="15" x14ac:dyDescent="0.2">
      <c r="A44" s="13"/>
    </row>
    <row r="45" spans="1:10" ht="15" x14ac:dyDescent="0.2">
      <c r="A45" s="13"/>
      <c r="I45" s="16"/>
    </row>
    <row r="46" spans="1:10" ht="15" x14ac:dyDescent="0.2">
      <c r="A46" s="13"/>
    </row>
    <row r="47" spans="1:10" ht="15" x14ac:dyDescent="0.2">
      <c r="A47" s="13"/>
    </row>
    <row r="48" spans="1:10" ht="15" x14ac:dyDescent="0.2">
      <c r="A48" s="13"/>
    </row>
  </sheetData>
  <mergeCells count="49">
    <mergeCell ref="H29:I30"/>
    <mergeCell ref="A29:A30"/>
    <mergeCell ref="F26:G26"/>
    <mergeCell ref="D22:E22"/>
    <mergeCell ref="F22:G22"/>
    <mergeCell ref="B22:C23"/>
    <mergeCell ref="H22:I23"/>
    <mergeCell ref="D23:G23"/>
    <mergeCell ref="H25:I25"/>
    <mergeCell ref="D26:E26"/>
    <mergeCell ref="A26:A27"/>
    <mergeCell ref="B26:C27"/>
    <mergeCell ref="D27:G27"/>
    <mergeCell ref="H26:I27"/>
    <mergeCell ref="A1:I1"/>
    <mergeCell ref="A2:I2"/>
    <mergeCell ref="A12:I12"/>
    <mergeCell ref="H10:I10"/>
    <mergeCell ref="A3:I3"/>
    <mergeCell ref="A5:I5"/>
    <mergeCell ref="A6:I6"/>
    <mergeCell ref="D9:E9"/>
    <mergeCell ref="F9:G9"/>
    <mergeCell ref="D10:E10"/>
    <mergeCell ref="A8:A11"/>
    <mergeCell ref="F10:G10"/>
    <mergeCell ref="B25:C25"/>
    <mergeCell ref="D29:E29"/>
    <mergeCell ref="F29:G29"/>
    <mergeCell ref="B29:C30"/>
    <mergeCell ref="D30:G30"/>
    <mergeCell ref="D25:G25"/>
    <mergeCell ref="B10:C10"/>
    <mergeCell ref="A17:I17"/>
    <mergeCell ref="D8:G8"/>
    <mergeCell ref="B8:C9"/>
    <mergeCell ref="H8:I9"/>
    <mergeCell ref="A42:I42"/>
    <mergeCell ref="A39:I39"/>
    <mergeCell ref="B32:C33"/>
    <mergeCell ref="H32:I33"/>
    <mergeCell ref="D33:G33"/>
    <mergeCell ref="A32:A33"/>
    <mergeCell ref="H35:I35"/>
    <mergeCell ref="B35:C35"/>
    <mergeCell ref="D35:E35"/>
    <mergeCell ref="F35:G35"/>
    <mergeCell ref="D32:E32"/>
    <mergeCell ref="F32:G32"/>
  </mergeCells>
  <phoneticPr fontId="0" type="noConversion"/>
  <printOptions horizontalCentered="1" verticalCentered="1"/>
  <pageMargins left="0.75" right="0.75" top="0.43" bottom="0.46" header="0" footer="0"/>
  <pageSetup scale="51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FINA. HABILITANTES</vt:lpstr>
      <vt:lpstr>'FINA. HABILITANTES'!Área_de_impresión</vt:lpstr>
    </vt:vector>
  </TitlesOfParts>
  <Company>FOGACOOP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jprada</dc:creator>
  <cp:lastModifiedBy>Fabiola Colorado Guillen</cp:lastModifiedBy>
  <cp:lastPrinted>2018-01-10T21:36:15Z</cp:lastPrinted>
  <dcterms:created xsi:type="dcterms:W3CDTF">2007-10-30T14:10:17Z</dcterms:created>
  <dcterms:modified xsi:type="dcterms:W3CDTF">2018-01-11T15:12:01Z</dcterms:modified>
</cp:coreProperties>
</file>